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8E771016-7BF5-4A41-B3E6-97034015E3BA}" xr6:coauthVersionLast="47" xr6:coauthVersionMax="47" xr10:uidLastSave="{00000000-0000-0000-0000-000000000000}"/>
  <bookViews>
    <workbookView xWindow="-120" yWindow="-120" windowWidth="29040" windowHeight="157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0" i="1" l="1"/>
  <c r="H40" i="1" s="1"/>
  <c r="P40" i="1"/>
  <c r="L41" i="1"/>
  <c r="H41" i="1" s="1"/>
  <c r="P41" i="1"/>
  <c r="L42" i="1"/>
  <c r="J42" i="1" s="1"/>
  <c r="P42" i="1"/>
  <c r="L43" i="1"/>
  <c r="H43" i="1" s="1"/>
  <c r="P43" i="1"/>
  <c r="L44" i="1"/>
  <c r="H44" i="1" s="1"/>
  <c r="P44" i="1"/>
  <c r="L45" i="1"/>
  <c r="J45" i="1" s="1"/>
  <c r="P45" i="1"/>
  <c r="H39" i="1"/>
  <c r="L39" i="1"/>
  <c r="J39" i="1" s="1"/>
  <c r="P39" i="1"/>
  <c r="H45" i="1" l="1"/>
  <c r="J44" i="1"/>
  <c r="H42" i="1"/>
  <c r="J41" i="1"/>
  <c r="J43" i="1"/>
  <c r="J40" i="1"/>
  <c r="AH18" i="1"/>
  <c r="AD18" i="1"/>
  <c r="AB18" i="1" s="1"/>
  <c r="AD17" i="1"/>
  <c r="Z17" i="1" s="1"/>
  <c r="AD16" i="1"/>
  <c r="Z16" i="1" s="1"/>
  <c r="AD15" i="1"/>
  <c r="Z15" i="1" s="1"/>
  <c r="AD14" i="1"/>
  <c r="AB14" i="1" s="1"/>
  <c r="AD19" i="1"/>
  <c r="Z19" i="1" s="1"/>
  <c r="L31" i="1"/>
  <c r="H31" i="1" s="1"/>
  <c r="AH19" i="1"/>
  <c r="L27" i="1"/>
  <c r="L26" i="1"/>
  <c r="AH20" i="1"/>
  <c r="AD20" i="1"/>
  <c r="Z20" i="1" s="1"/>
  <c r="AD13" i="1"/>
  <c r="AD12" i="1"/>
  <c r="AH13" i="1"/>
  <c r="AH14" i="1"/>
  <c r="AH15" i="1"/>
  <c r="AH16" i="1"/>
  <c r="AH17" i="1"/>
  <c r="AH12" i="1"/>
  <c r="Z18" i="1" l="1"/>
  <c r="AB17" i="1"/>
  <c r="AB16" i="1"/>
  <c r="AB15" i="1"/>
  <c r="Z14" i="1"/>
  <c r="AB19" i="1"/>
  <c r="J31" i="1"/>
  <c r="AB20" i="1"/>
  <c r="H27" i="1" l="1"/>
  <c r="J27" i="1" l="1"/>
  <c r="AB13" i="1" l="1"/>
  <c r="AB12" i="1"/>
  <c r="Z13" i="1" l="1"/>
  <c r="Z12" i="1"/>
  <c r="L30" i="1" l="1"/>
  <c r="J30" i="1" s="1"/>
  <c r="H26" i="1"/>
  <c r="L28" i="1"/>
  <c r="H28" i="1" s="1"/>
  <c r="L29" i="1"/>
  <c r="J29" i="1" s="1"/>
  <c r="L33" i="1"/>
  <c r="H30" i="1" l="1"/>
  <c r="H29" i="1"/>
  <c r="J26" i="1"/>
  <c r="J28" i="1"/>
  <c r="L32" i="1" l="1"/>
  <c r="J33" i="1" l="1"/>
  <c r="H32" i="1" l="1"/>
  <c r="J32" i="1"/>
  <c r="H33" i="1"/>
  <c r="J46" i="1"/>
  <c r="T17" i="2"/>
</calcChain>
</file>

<file path=xl/sharedStrings.xml><?xml version="1.0" encoding="utf-8"?>
<sst xmlns="http://schemas.openxmlformats.org/spreadsheetml/2006/main" count="211" uniqueCount="176">
  <si>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</si>
  <si>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</si>
  <si>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</si>
  <si>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</si>
  <si>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</si>
  <si>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</si>
  <si>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</si>
  <si>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</si>
  <si>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</si>
  <si>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</si>
  <si>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</si>
  <si>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</si>
  <si>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</si>
  <si>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</si>
  <si>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</si>
  <si>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</si>
  <si>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</si>
  <si>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</si>
  <si>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</si>
  <si>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</si>
  <si>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</si>
  <si>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</si>
  <si>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</si>
  <si>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</si>
  <si>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</si>
  <si>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</si>
  <si>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</si>
  <si>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</si>
  <si>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</si>
  <si>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</si>
  <si>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</si>
  <si>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</si>
  <si>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</si>
  <si>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</si>
  <si>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</si>
  <si>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</si>
  <si>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</si>
  <si>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</si>
  <si>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</si>
  <si>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</si>
  <si>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</si>
  <si>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</si>
  <si>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</si>
  <si>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</si>
  <si>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</si>
  <si>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</si>
  <si>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</si>
  <si>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</si>
  <si>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</si>
  <si>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</si>
  <si>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</si>
  <si>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</si>
  <si>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</si>
  <si>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</si>
  <si>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</si>
  <si>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</si>
  <si>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</si>
  <si>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</si>
  <si>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</si>
  <si>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</si>
  <si>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</si>
  <si>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</si>
  <si>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</si>
  <si>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</si>
  <si>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</si>
  <si>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</si>
  <si>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</si>
  <si>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</si>
  <si>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</si>
  <si>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</si>
  <si>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</si>
  <si>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</si>
  <si>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</si>
  <si>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</si>
  <si>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</si>
  <si>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</si>
  <si>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</si>
  <si>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</si>
  <si>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</si>
  <si>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</si>
  <si>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</si>
  <si>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</si>
  <si>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</si>
  <si>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</si>
  <si>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</si>
  <si>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</si>
  <si>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</si>
  <si>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</si>
  <si>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</si>
  <si>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</si>
  <si>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</si>
  <si>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</si>
  <si>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</si>
  <si>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</si>
  <si>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</si>
  <si>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</si>
  <si>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</si>
  <si>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</si>
  <si>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</si>
  <si>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</si>
  <si>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</si>
  <si>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</si>
  <si>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</si>
  <si>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</si>
  <si>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</si>
  <si>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</si>
  <si>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</si>
  <si>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</si>
  <si>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</si>
  <si>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</si>
  <si>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</si>
  <si>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</si>
  <si>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</si>
  <si>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</si>
  <si>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</si>
  <si>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</si>
  <si>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</si>
  <si>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</si>
  <si>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</si>
  <si>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</si>
  <si>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</si>
  <si>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</si>
  <si>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</si>
  <si>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</si>
  <si>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</si>
  <si>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</si>
  <si>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</si>
  <si>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INTERASIA TRANSCEND</t>
  </si>
  <si>
    <t>STAR VOYAGER</t>
    <phoneticPr fontId="18"/>
  </si>
  <si>
    <t>HORAI BRIDGE</t>
    <phoneticPr fontId="18"/>
  </si>
  <si>
    <t>GIALOVA</t>
    <phoneticPr fontId="18"/>
  </si>
  <si>
    <t>SPIL KARTINI</t>
    <phoneticPr fontId="18"/>
  </si>
  <si>
    <t>NAGOYA TOWER</t>
    <phoneticPr fontId="18"/>
  </si>
  <si>
    <t>WAN HAI 372</t>
  </si>
  <si>
    <t>ISSUED ON 17.MARCH 2025</t>
    <phoneticPr fontId="18"/>
  </si>
  <si>
    <t>S015</t>
  </si>
  <si>
    <t>031S</t>
    <phoneticPr fontId="18"/>
  </si>
  <si>
    <t>2521W</t>
  </si>
  <si>
    <t>2522W</t>
  </si>
  <si>
    <t>018S</t>
    <phoneticPr fontId="18"/>
  </si>
  <si>
    <t>S016</t>
  </si>
  <si>
    <t>N</t>
    <phoneticPr fontId="18"/>
  </si>
  <si>
    <t>003S</t>
    <phoneticPr fontId="18"/>
  </si>
  <si>
    <t>2523W</t>
  </si>
  <si>
    <t>2524W</t>
  </si>
  <si>
    <t>S024</t>
  </si>
  <si>
    <t>YM IMPROVEMENT</t>
    <phoneticPr fontId="18"/>
  </si>
  <si>
    <t>BF GIANT</t>
    <phoneticPr fontId="18"/>
  </si>
  <si>
    <t>005S</t>
    <phoneticPr fontId="18"/>
  </si>
  <si>
    <t>NO SERVICE</t>
  </si>
  <si>
    <t>210S</t>
  </si>
  <si>
    <t>YM IMMENSE</t>
  </si>
  <si>
    <t>392S</t>
  </si>
  <si>
    <t>HORAI BRIDGE</t>
  </si>
  <si>
    <t>211S</t>
  </si>
  <si>
    <t>YM IMPROVEMENT</t>
  </si>
  <si>
    <t>261S</t>
  </si>
  <si>
    <t>YM INCEPTION</t>
  </si>
  <si>
    <t>233S</t>
  </si>
  <si>
    <t>YM IMMSENSE</t>
  </si>
  <si>
    <t>393S</t>
  </si>
  <si>
    <t>212S</t>
    <phoneticPr fontId="18"/>
  </si>
  <si>
    <t>262S</t>
    <phoneticPr fontId="18"/>
  </si>
  <si>
    <t>2520W</t>
    <phoneticPr fontId="18"/>
  </si>
  <si>
    <t>2525W</t>
  </si>
  <si>
    <t>2526W</t>
  </si>
  <si>
    <t>2527W</t>
  </si>
  <si>
    <t>S008</t>
  </si>
  <si>
    <t>S017</t>
  </si>
  <si>
    <t>S025</t>
  </si>
  <si>
    <t>S016</t>
    <phoneticPr fontId="18"/>
  </si>
  <si>
    <t>S009</t>
    <phoneticPr fontId="18"/>
  </si>
  <si>
    <t>S018</t>
    <phoneticPr fontId="18"/>
  </si>
  <si>
    <t xml:space="preserve">NO SERVICE </t>
    <phoneticPr fontId="18"/>
  </si>
  <si>
    <t>032S</t>
    <phoneticPr fontId="18"/>
  </si>
  <si>
    <t>019S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</si>
</sst>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9">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rgb="FF000000"/>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21">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176" fontId="40" fillId="4" borderId="0" xfId="1" quotePrefix="1" applyNumberFormat="1" applyFont="1" applyFill="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29" fillId="4" borderId="85" xfId="1" quotePrefix="1" applyNumberFormat="1" applyFont="1" applyFill="1" applyBorder="1" applyAlignment="1" applyProtection="1">
      <alignment horizontal="center" vertical="center"/>
      <protection locked="0"/>
    </xf>
    <xf numFmtId="177" fontId="40" fillId="4" borderId="0" xfId="1" quotePrefix="1" applyNumberFormat="1" applyFont="1" applyFill="1" applyAlignment="1">
      <alignment horizontal="center" vertical="center"/>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3" xfId="1" quotePrefix="1" applyFont="1" applyFill="1" applyBorder="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40" fillId="4" borderId="0" xfId="1" applyFont="1" applyFill="1" applyAlignment="1" applyProtection="1">
      <alignment horizontal="left" vertical="center"/>
      <protection locked="0"/>
    </xf>
    <xf numFmtId="0" fontId="40"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8" fillId="4" borderId="85" xfId="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8" fillId="4" borderId="85" xfId="1" quotePrefix="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15" fillId="3" borderId="0" xfId="5"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0" fontId="29" fillId="10" borderId="8" xfId="1" applyFont="1" applyFill="1" applyBorder="1" applyProtection="1">
      <alignment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19"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1"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21" xfId="0" applyFont="1" applyFill="1" applyBorder="1" applyProtection="1">
      <alignment vertical="center"/>
      <protection locked="0"/>
    </xf>
    <xf numFmtId="176" fontId="29" fillId="4" borderId="85" xfId="1" applyNumberFormat="1" applyFont="1" applyFill="1" applyBorder="1" applyAlignment="1" applyProtection="1">
      <alignment horizontal="center" vertical="center"/>
      <protection locked="0"/>
    </xf>
    <xf numFmtId="0" fontId="29" fillId="10" borderId="88" xfId="1" quotePrefix="1" applyFont="1" applyFill="1" applyBorder="1" applyAlignment="1" applyProtection="1">
      <alignment horizontal="center" vertical="center"/>
      <protection locked="0"/>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0" fontId="29" fillId="4" borderId="8" xfId="1" quotePrefix="1" applyFont="1" applyFill="1" applyBorder="1" applyAlignment="1" applyProtection="1">
      <alignment horizontal="center" vertical="center"/>
      <protection locked="0"/>
    </xf>
    <xf numFmtId="0" fontId="29" fillId="4" borderId="88" xfId="1" quotePrefix="1" applyFont="1" applyFill="1" applyBorder="1" applyAlignment="1" applyProtection="1">
      <alignment horizontal="center" vertical="center"/>
      <protection locked="0"/>
    </xf>
    <xf numFmtId="0" fontId="29" fillId="4" borderId="3" xfId="1" quotePrefix="1" applyFont="1" applyFill="1" applyBorder="1" applyAlignment="1" applyProtection="1">
      <alignment horizontal="center"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topLeftCell="A13" zoomScaleNormal="100" zoomScaleSheetLayoutView="110" workbookViewId="0">
      <selection activeCell="K47" sqref="K47"/>
    </sheetView>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50" t="s">
        <v>83</v>
      </c>
      <c r="AH1" s="150"/>
      <c r="AI1" s="150"/>
      <c r="AJ1" s="150"/>
      <c r="AK1" s="150"/>
      <c r="AL1" s="150"/>
    </row>
    <row r="2" spans="1:38" ht="14.25" customHeight="1">
      <c r="A2" s="54"/>
      <c r="B2" s="6"/>
      <c r="C2" s="6"/>
      <c r="D2" s="6"/>
      <c r="E2" s="6"/>
      <c r="F2" s="6"/>
      <c r="G2" s="6"/>
      <c r="H2" s="6"/>
      <c r="I2" s="6"/>
      <c r="J2" s="6"/>
      <c r="K2" s="6"/>
      <c r="L2" s="6"/>
      <c r="M2" s="152" t="s">
        <v>0</v>
      </c>
      <c r="N2" s="152"/>
      <c r="O2" s="159" t="s">
        <v>85</v>
      </c>
      <c r="P2" s="160"/>
      <c r="Q2" s="160"/>
      <c r="R2" s="160"/>
      <c r="S2" s="54"/>
      <c r="T2" s="54"/>
      <c r="U2" s="54"/>
      <c r="V2" s="152" t="s">
        <v>1</v>
      </c>
      <c r="W2" s="152"/>
      <c r="X2" s="33" t="s">
        <v>88</v>
      </c>
      <c r="Y2" s="57"/>
      <c r="Z2" s="57"/>
      <c r="AA2" s="3"/>
      <c r="AB2" s="3"/>
      <c r="AC2" s="3"/>
      <c r="AD2" s="3"/>
      <c r="AE2" s="3"/>
      <c r="AF2" s="4"/>
      <c r="AG2" s="150"/>
      <c r="AH2" s="150"/>
      <c r="AI2" s="150"/>
      <c r="AJ2" s="150"/>
      <c r="AK2" s="150"/>
      <c r="AL2" s="150"/>
    </row>
    <row r="3" spans="1:38" ht="14.25" customHeight="1">
      <c r="A3" s="54"/>
      <c r="B3" s="6"/>
      <c r="C3" s="6"/>
      <c r="D3" s="6"/>
      <c r="E3" s="6"/>
      <c r="F3" s="6"/>
      <c r="G3" s="6"/>
      <c r="H3" s="6"/>
      <c r="I3" s="6"/>
      <c r="J3" s="6"/>
      <c r="K3" s="6"/>
      <c r="L3" s="6"/>
      <c r="M3" s="152"/>
      <c r="N3" s="152"/>
      <c r="O3" s="33"/>
      <c r="P3" s="34"/>
      <c r="Q3" s="34"/>
      <c r="R3" s="34"/>
      <c r="S3" s="54"/>
      <c r="T3" s="54"/>
      <c r="U3" s="54"/>
      <c r="V3" s="152"/>
      <c r="W3" s="152"/>
      <c r="X3" s="33"/>
      <c r="Y3" s="58"/>
      <c r="Z3" s="58"/>
      <c r="AA3" s="3"/>
      <c r="AB3" s="3"/>
      <c r="AC3" s="3"/>
      <c r="AD3" s="3"/>
      <c r="AE3" s="3"/>
      <c r="AF3" s="4"/>
      <c r="AG3" s="150"/>
      <c r="AH3" s="150"/>
      <c r="AI3" s="150"/>
      <c r="AJ3" s="150"/>
      <c r="AK3" s="150"/>
      <c r="AL3" s="150"/>
    </row>
    <row r="4" spans="1:38" ht="14.25" customHeight="1">
      <c r="A4" s="54"/>
      <c r="B4" s="6"/>
      <c r="C4" s="6"/>
      <c r="D4" s="6"/>
      <c r="E4" s="6"/>
      <c r="F4" s="6"/>
      <c r="G4" s="6"/>
      <c r="H4" s="6"/>
      <c r="I4" s="6"/>
      <c r="J4" s="6"/>
      <c r="K4" s="6"/>
      <c r="L4" s="6"/>
      <c r="M4" s="6"/>
      <c r="N4" s="3"/>
      <c r="O4" s="3"/>
      <c r="P4" s="3"/>
      <c r="Q4" s="3"/>
      <c r="R4" s="3"/>
      <c r="S4" s="54"/>
      <c r="T4" s="54"/>
      <c r="U4" s="54"/>
      <c r="V4" s="152"/>
      <c r="W4" s="152"/>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51" t="s">
        <v>134</v>
      </c>
      <c r="AH5" s="151"/>
      <c r="AI5" s="151"/>
      <c r="AJ5" s="151"/>
      <c r="AK5" s="151"/>
      <c r="AL5" s="151"/>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61" t="s">
        <v>2</v>
      </c>
      <c r="C8" s="161"/>
      <c r="D8" s="161"/>
      <c r="E8" s="161"/>
      <c r="F8" s="64" t="s">
        <v>104</v>
      </c>
      <c r="G8" s="6"/>
      <c r="H8" s="6"/>
      <c r="I8" s="6"/>
      <c r="J8" s="6"/>
      <c r="K8" s="6"/>
      <c r="L8" s="6"/>
      <c r="M8" s="6"/>
      <c r="N8" s="6"/>
      <c r="O8" s="6"/>
      <c r="P8" s="6"/>
      <c r="Q8" s="6"/>
      <c r="R8" s="6"/>
      <c r="S8" s="6"/>
      <c r="T8" s="161" t="s">
        <v>13</v>
      </c>
      <c r="U8" s="161"/>
      <c r="V8" s="161"/>
      <c r="W8" s="161"/>
      <c r="X8" s="6"/>
      <c r="Y8" s="6"/>
      <c r="Z8" s="6"/>
      <c r="AA8" s="6"/>
      <c r="AB8" s="6"/>
      <c r="AC8" s="6"/>
      <c r="AD8" s="6"/>
      <c r="AE8" s="6"/>
      <c r="AF8" s="6"/>
      <c r="AG8" s="6"/>
      <c r="AH8" s="6"/>
      <c r="AI8" s="6"/>
      <c r="AJ8" s="6"/>
      <c r="AK8" s="6"/>
      <c r="AL8" s="6"/>
    </row>
    <row r="9" spans="1:38" ht="14.25" customHeight="1">
      <c r="A9" s="54"/>
      <c r="B9" s="161"/>
      <c r="C9" s="161"/>
      <c r="D9" s="161"/>
      <c r="E9" s="161"/>
      <c r="F9" s="64" t="s">
        <v>105</v>
      </c>
      <c r="G9" s="6"/>
      <c r="H9" s="6"/>
      <c r="I9" s="6"/>
      <c r="J9" s="6"/>
      <c r="K9" s="6"/>
      <c r="L9" s="6"/>
      <c r="M9" s="6"/>
      <c r="N9" s="6"/>
      <c r="O9" s="6"/>
      <c r="P9" s="6"/>
      <c r="Q9" s="6"/>
      <c r="R9" s="6"/>
      <c r="S9" s="6"/>
      <c r="T9" s="161"/>
      <c r="U9" s="161"/>
      <c r="V9" s="161"/>
      <c r="W9" s="161"/>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62" t="s">
        <v>100</v>
      </c>
      <c r="C11" s="163"/>
      <c r="D11" s="163"/>
      <c r="E11" s="164"/>
      <c r="F11" s="141" t="s">
        <v>5</v>
      </c>
      <c r="G11" s="141"/>
      <c r="H11" s="141" t="s">
        <v>97</v>
      </c>
      <c r="I11" s="141"/>
      <c r="J11" s="141" t="s">
        <v>7</v>
      </c>
      <c r="K11" s="141"/>
      <c r="L11" s="141" t="s">
        <v>8</v>
      </c>
      <c r="M11" s="141"/>
      <c r="N11" s="141" t="s">
        <v>9</v>
      </c>
      <c r="O11" s="141"/>
      <c r="P11" s="141" t="s">
        <v>10</v>
      </c>
      <c r="Q11" s="141"/>
      <c r="R11" s="7"/>
      <c r="S11" s="8"/>
      <c r="T11" s="153" t="s">
        <v>4</v>
      </c>
      <c r="U11" s="153"/>
      <c r="V11" s="153"/>
      <c r="W11" s="153"/>
      <c r="X11" s="153" t="s">
        <v>5</v>
      </c>
      <c r="Y11" s="153"/>
      <c r="Z11" s="153" t="s">
        <v>6</v>
      </c>
      <c r="AA11" s="153"/>
      <c r="AB11" s="153" t="s">
        <v>7</v>
      </c>
      <c r="AC11" s="153"/>
      <c r="AD11" s="153" t="s">
        <v>8</v>
      </c>
      <c r="AE11" s="153"/>
      <c r="AF11" s="153" t="s">
        <v>86</v>
      </c>
      <c r="AG11" s="153"/>
      <c r="AH11" s="153" t="s">
        <v>16</v>
      </c>
      <c r="AI11" s="153"/>
      <c r="AJ11" s="6"/>
      <c r="AK11" s="6"/>
      <c r="AL11" s="6"/>
    </row>
    <row r="12" spans="1:38" ht="14.25" customHeight="1">
      <c r="A12" s="65"/>
      <c r="B12" s="165" t="s">
        <v>102</v>
      </c>
      <c r="C12" s="166"/>
      <c r="D12" s="166"/>
      <c r="E12" s="167"/>
      <c r="F12" s="133" t="s">
        <v>140</v>
      </c>
      <c r="G12" s="134"/>
      <c r="H12" s="135">
        <v>45790</v>
      </c>
      <c r="I12" s="136"/>
      <c r="J12" s="135">
        <v>45793</v>
      </c>
      <c r="K12" s="136"/>
      <c r="L12" s="135">
        <v>45796</v>
      </c>
      <c r="M12" s="136"/>
      <c r="N12" s="135">
        <v>45801</v>
      </c>
      <c r="O12" s="136">
        <v>45801</v>
      </c>
      <c r="P12" s="111">
        <v>45806</v>
      </c>
      <c r="Q12" s="112"/>
      <c r="R12" s="9"/>
      <c r="S12" s="8"/>
      <c r="T12" s="155" t="s">
        <v>128</v>
      </c>
      <c r="U12" s="155"/>
      <c r="V12" s="155"/>
      <c r="W12" s="155"/>
      <c r="X12" s="156" t="s">
        <v>163</v>
      </c>
      <c r="Y12" s="156"/>
      <c r="Z12" s="157">
        <f>IFERROR(WORKDAY(AD12,-5,[1]休日!$A$2:$A$149),"")</f>
        <v>45784</v>
      </c>
      <c r="AA12" s="157"/>
      <c r="AB12" s="157">
        <f>IFERROR(WORKDAY(AD12,-1,[1]休日!$A$2:$A$149),"")</f>
        <v>45790</v>
      </c>
      <c r="AC12" s="157"/>
      <c r="AD12" s="157">
        <f>IFERROR(WORKDAY(AF12,-3,[1]休日!$A$2:$A$149),"")</f>
        <v>45791</v>
      </c>
      <c r="AE12" s="157"/>
      <c r="AF12" s="116">
        <v>45794</v>
      </c>
      <c r="AG12" s="116"/>
      <c r="AH12" s="154">
        <f>IF(AF12="","",AF12+3)</f>
        <v>45797</v>
      </c>
      <c r="AI12" s="154"/>
      <c r="AJ12" s="6"/>
      <c r="AK12" s="6"/>
      <c r="AL12" s="6"/>
    </row>
    <row r="13" spans="1:38" ht="14.25" customHeight="1">
      <c r="A13" s="65"/>
      <c r="B13" s="128" t="s">
        <v>103</v>
      </c>
      <c r="C13" s="129"/>
      <c r="D13" s="129"/>
      <c r="E13" s="130"/>
      <c r="F13" s="148" t="s">
        <v>145</v>
      </c>
      <c r="G13" s="149"/>
      <c r="H13" s="114">
        <v>45797</v>
      </c>
      <c r="I13" s="115"/>
      <c r="J13" s="114">
        <v>45800</v>
      </c>
      <c r="K13" s="115"/>
      <c r="L13" s="114">
        <v>45803</v>
      </c>
      <c r="M13" s="115"/>
      <c r="N13" s="114">
        <v>45808</v>
      </c>
      <c r="O13" s="115"/>
      <c r="P13" s="114">
        <v>45813</v>
      </c>
      <c r="Q13" s="115"/>
      <c r="R13" s="9"/>
      <c r="S13" s="8"/>
      <c r="T13" s="108" t="s">
        <v>128</v>
      </c>
      <c r="U13" s="109"/>
      <c r="V13" s="109"/>
      <c r="W13" s="110"/>
      <c r="X13" s="137" t="s">
        <v>137</v>
      </c>
      <c r="Y13" s="138"/>
      <c r="Z13" s="158">
        <f>IFERROR(WORKDAY(AD13,-5,[1]休日!$A$2:$A$149),"")</f>
        <v>45791</v>
      </c>
      <c r="AA13" s="158"/>
      <c r="AB13" s="119">
        <f>IFERROR(WORKDAY(AD13,-1,[1]休日!$A$2:$A$149),"")</f>
        <v>45797</v>
      </c>
      <c r="AC13" s="119"/>
      <c r="AD13" s="119">
        <f>IFERROR(WORKDAY(AF13,-3,[1]休日!$A$2:$A$149),"")</f>
        <v>45798</v>
      </c>
      <c r="AE13" s="119"/>
      <c r="AF13" s="118">
        <v>45801</v>
      </c>
      <c r="AG13" s="118"/>
      <c r="AH13" s="119">
        <f t="shared" ref="AH13:AH17" si="0">IF(AF13="","",AF13+3)</f>
        <v>45804</v>
      </c>
      <c r="AI13" s="119"/>
      <c r="AJ13" s="6"/>
      <c r="AK13" s="6"/>
      <c r="AL13" s="54"/>
    </row>
    <row r="14" spans="1:38" ht="14.25" customHeight="1">
      <c r="A14" s="65"/>
      <c r="B14" s="125" t="s">
        <v>133</v>
      </c>
      <c r="C14" s="126"/>
      <c r="D14" s="126"/>
      <c r="E14" s="127"/>
      <c r="F14" s="133" t="s">
        <v>135</v>
      </c>
      <c r="G14" s="134"/>
      <c r="H14" s="135">
        <v>45804</v>
      </c>
      <c r="I14" s="136"/>
      <c r="J14" s="135">
        <v>45807</v>
      </c>
      <c r="K14" s="136"/>
      <c r="L14" s="135">
        <v>45810</v>
      </c>
      <c r="M14" s="136"/>
      <c r="N14" s="135">
        <v>45815</v>
      </c>
      <c r="O14" s="136"/>
      <c r="P14" s="111">
        <v>45820</v>
      </c>
      <c r="Q14" s="112"/>
      <c r="R14" s="9"/>
      <c r="S14" s="8"/>
      <c r="T14" s="105" t="s">
        <v>128</v>
      </c>
      <c r="U14" s="106"/>
      <c r="V14" s="106"/>
      <c r="W14" s="107"/>
      <c r="X14" s="146" t="s">
        <v>138</v>
      </c>
      <c r="Y14" s="147"/>
      <c r="Z14" s="131">
        <f>IFERROR(WORKDAY(AD14,-5,[1]休日!$A$2:$A$149),"")</f>
        <v>45798</v>
      </c>
      <c r="AA14" s="132"/>
      <c r="AB14" s="131">
        <f>IFERROR(WORKDAY(AD14,-1,[1]休日!$A$2:$A$149),"")</f>
        <v>45804</v>
      </c>
      <c r="AC14" s="132"/>
      <c r="AD14" s="131">
        <f>IFERROR(WORKDAY(AF14,-3,[1]休日!$A$2:$A$149),"")</f>
        <v>45805</v>
      </c>
      <c r="AE14" s="132"/>
      <c r="AF14" s="116">
        <v>45808</v>
      </c>
      <c r="AG14" s="116"/>
      <c r="AH14" s="154">
        <f t="shared" si="0"/>
        <v>45811</v>
      </c>
      <c r="AI14" s="154"/>
      <c r="AJ14" s="6"/>
      <c r="AK14" s="6"/>
      <c r="AL14" s="54"/>
    </row>
    <row r="15" spans="1:38" ht="14.25" customHeight="1">
      <c r="A15" s="65"/>
      <c r="B15" s="128" t="s">
        <v>127</v>
      </c>
      <c r="C15" s="129"/>
      <c r="D15" s="129"/>
      <c r="E15" s="130"/>
      <c r="F15" s="148" t="s">
        <v>167</v>
      </c>
      <c r="G15" s="149"/>
      <c r="H15" s="114">
        <v>45811</v>
      </c>
      <c r="I15" s="115"/>
      <c r="J15" s="114">
        <v>45814</v>
      </c>
      <c r="K15" s="115"/>
      <c r="L15" s="114">
        <v>45817</v>
      </c>
      <c r="M15" s="115"/>
      <c r="N15" s="114">
        <v>45822</v>
      </c>
      <c r="O15" s="115"/>
      <c r="P15" s="114">
        <v>45827</v>
      </c>
      <c r="Q15" s="115"/>
      <c r="R15" s="9"/>
      <c r="S15" s="8"/>
      <c r="T15" s="108" t="s">
        <v>128</v>
      </c>
      <c r="U15" s="109"/>
      <c r="V15" s="109"/>
      <c r="W15" s="110"/>
      <c r="X15" s="137" t="s">
        <v>143</v>
      </c>
      <c r="Y15" s="138"/>
      <c r="Z15" s="139">
        <f>IFERROR(WORKDAY(AD15,-5,[1]休日!$A$2:$A$149),"")</f>
        <v>45805</v>
      </c>
      <c r="AA15" s="140"/>
      <c r="AB15" s="123">
        <f>IFERROR(WORKDAY(AD15,-1,[1]休日!$A$2:$A$149),"")</f>
        <v>45811</v>
      </c>
      <c r="AC15" s="124"/>
      <c r="AD15" s="123">
        <f>IFERROR(WORKDAY(AF15,-3,[1]休日!$A$2:$A$149),"")</f>
        <v>45812</v>
      </c>
      <c r="AE15" s="124"/>
      <c r="AF15" s="118">
        <v>45815</v>
      </c>
      <c r="AG15" s="118"/>
      <c r="AH15" s="119">
        <f t="shared" si="0"/>
        <v>45818</v>
      </c>
      <c r="AI15" s="119"/>
      <c r="AJ15" s="6"/>
      <c r="AK15" s="6"/>
      <c r="AL15" s="54"/>
    </row>
    <row r="16" spans="1:38" ht="14.25" customHeight="1">
      <c r="A16" s="54"/>
      <c r="B16" s="125" t="s">
        <v>102</v>
      </c>
      <c r="C16" s="126"/>
      <c r="D16" s="126"/>
      <c r="E16" s="127"/>
      <c r="F16" s="133" t="s">
        <v>168</v>
      </c>
      <c r="G16" s="134"/>
      <c r="H16" s="135">
        <v>45818</v>
      </c>
      <c r="I16" s="136"/>
      <c r="J16" s="135">
        <v>45821</v>
      </c>
      <c r="K16" s="136"/>
      <c r="L16" s="135">
        <v>45824</v>
      </c>
      <c r="M16" s="136"/>
      <c r="N16" s="135">
        <v>45829</v>
      </c>
      <c r="O16" s="136"/>
      <c r="P16" s="111">
        <v>45834</v>
      </c>
      <c r="Q16" s="112"/>
      <c r="R16" s="6"/>
      <c r="S16" s="6"/>
      <c r="T16" s="105" t="s">
        <v>128</v>
      </c>
      <c r="U16" s="106"/>
      <c r="V16" s="106"/>
      <c r="W16" s="107"/>
      <c r="X16" s="146" t="s">
        <v>144</v>
      </c>
      <c r="Y16" s="147"/>
      <c r="Z16" s="131">
        <f>IFERROR(WORKDAY(AD16,-5,[1]休日!$A$2:$A$149),"")</f>
        <v>45812</v>
      </c>
      <c r="AA16" s="132"/>
      <c r="AB16" s="121">
        <f>IFERROR(WORKDAY(AD16,-1,[1]休日!$A$2:$A$149),"")</f>
        <v>45818</v>
      </c>
      <c r="AC16" s="122"/>
      <c r="AD16" s="121">
        <f>IFERROR(WORKDAY(AF16,-3,[1]休日!$A$2:$A$149),"")</f>
        <v>45819</v>
      </c>
      <c r="AE16" s="122"/>
      <c r="AF16" s="116">
        <v>45822</v>
      </c>
      <c r="AG16" s="116"/>
      <c r="AH16" s="117">
        <f t="shared" si="0"/>
        <v>45825</v>
      </c>
      <c r="AI16" s="117"/>
      <c r="AJ16" s="6"/>
      <c r="AK16" s="6"/>
      <c r="AL16" s="6"/>
    </row>
    <row r="17" spans="1:44" ht="14.25" customHeight="1">
      <c r="A17" s="54"/>
      <c r="B17" s="128" t="s">
        <v>103</v>
      </c>
      <c r="C17" s="129"/>
      <c r="D17" s="129"/>
      <c r="E17" s="130"/>
      <c r="F17" s="148" t="s">
        <v>169</v>
      </c>
      <c r="G17" s="149"/>
      <c r="H17" s="114">
        <v>45825</v>
      </c>
      <c r="I17" s="115"/>
      <c r="J17" s="114">
        <v>45828</v>
      </c>
      <c r="K17" s="115"/>
      <c r="L17" s="114">
        <v>45831</v>
      </c>
      <c r="M17" s="115"/>
      <c r="N17" s="114">
        <v>45836</v>
      </c>
      <c r="O17" s="115"/>
      <c r="P17" s="114">
        <v>45841</v>
      </c>
      <c r="Q17" s="115"/>
      <c r="R17" s="6"/>
      <c r="S17" s="6"/>
      <c r="T17" s="108" t="s">
        <v>128</v>
      </c>
      <c r="U17" s="109"/>
      <c r="V17" s="109"/>
      <c r="W17" s="110"/>
      <c r="X17" s="137" t="s">
        <v>164</v>
      </c>
      <c r="Y17" s="138"/>
      <c r="Z17" s="139">
        <f>IFERROR(WORKDAY(AD17,-5,[1]休日!$A$2:$A$149),"")</f>
        <v>45819</v>
      </c>
      <c r="AA17" s="140"/>
      <c r="AB17" s="123">
        <f>IFERROR(WORKDAY(AD17,-1,[1]休日!$A$2:$A$149),"")</f>
        <v>45825</v>
      </c>
      <c r="AC17" s="124"/>
      <c r="AD17" s="123">
        <f>IFERROR(WORKDAY(AF17,-3,[1]休日!$A$2:$A$149),"")</f>
        <v>45826</v>
      </c>
      <c r="AE17" s="124"/>
      <c r="AF17" s="118">
        <v>45829</v>
      </c>
      <c r="AG17" s="118"/>
      <c r="AH17" s="119">
        <f t="shared" si="0"/>
        <v>45832</v>
      </c>
      <c r="AI17" s="119"/>
      <c r="AJ17" s="6"/>
      <c r="AK17" s="6"/>
      <c r="AL17" s="6"/>
    </row>
    <row r="18" spans="1:44" ht="14.25" customHeight="1">
      <c r="A18" s="54"/>
      <c r="B18" s="125" t="s">
        <v>133</v>
      </c>
      <c r="C18" s="126"/>
      <c r="D18" s="126"/>
      <c r="E18" s="127"/>
      <c r="F18" s="133" t="s">
        <v>170</v>
      </c>
      <c r="G18" s="134"/>
      <c r="H18" s="135">
        <v>45832</v>
      </c>
      <c r="I18" s="136"/>
      <c r="J18" s="135">
        <v>45835</v>
      </c>
      <c r="K18" s="136"/>
      <c r="L18" s="135">
        <v>45838</v>
      </c>
      <c r="M18" s="136"/>
      <c r="N18" s="135">
        <v>45843</v>
      </c>
      <c r="O18" s="136"/>
      <c r="P18" s="111">
        <v>45848</v>
      </c>
      <c r="Q18" s="112"/>
      <c r="R18" s="35"/>
      <c r="S18" s="6"/>
      <c r="T18" s="105" t="s">
        <v>128</v>
      </c>
      <c r="U18" s="106"/>
      <c r="V18" s="106"/>
      <c r="W18" s="107"/>
      <c r="X18" s="146" t="s">
        <v>165</v>
      </c>
      <c r="Y18" s="147"/>
      <c r="Z18" s="131">
        <f>IFERROR(WORKDAY(AD18,-5,[1]休日!$A$2:$A$149),"")</f>
        <v>45826</v>
      </c>
      <c r="AA18" s="132"/>
      <c r="AB18" s="121">
        <f>IFERROR(WORKDAY(AD18,-1,[1]休日!$A$2:$A$149),"")</f>
        <v>45832</v>
      </c>
      <c r="AC18" s="122"/>
      <c r="AD18" s="121">
        <f>IFERROR(WORKDAY(AF18,-3,[1]休日!$A$2:$A$149),"")</f>
        <v>45833</v>
      </c>
      <c r="AE18" s="122"/>
      <c r="AF18" s="116">
        <v>45836</v>
      </c>
      <c r="AG18" s="116"/>
      <c r="AH18" s="117">
        <f t="shared" ref="AH18" si="1">IF(AF18="","",AF18+3)</f>
        <v>45839</v>
      </c>
      <c r="AI18" s="117"/>
      <c r="AJ18" s="6"/>
      <c r="AK18" s="6"/>
      <c r="AL18" s="6"/>
    </row>
    <row r="19" spans="1:44" ht="14.25" customHeight="1">
      <c r="A19" s="66"/>
      <c r="B19" s="128" t="s">
        <v>127</v>
      </c>
      <c r="C19" s="129"/>
      <c r="D19" s="129"/>
      <c r="E19" s="130"/>
      <c r="F19" s="148" t="s">
        <v>171</v>
      </c>
      <c r="G19" s="149"/>
      <c r="H19" s="114">
        <v>45839</v>
      </c>
      <c r="I19" s="115"/>
      <c r="J19" s="114">
        <v>45842</v>
      </c>
      <c r="K19" s="115"/>
      <c r="L19" s="114">
        <v>45845</v>
      </c>
      <c r="M19" s="115"/>
      <c r="N19" s="114">
        <v>45850</v>
      </c>
      <c r="O19" s="115"/>
      <c r="P19" s="114">
        <v>45855</v>
      </c>
      <c r="Q19" s="115"/>
      <c r="R19" s="35"/>
      <c r="S19" s="6"/>
      <c r="T19" s="142" t="s">
        <v>128</v>
      </c>
      <c r="U19" s="142"/>
      <c r="V19" s="142"/>
      <c r="W19" s="142"/>
      <c r="X19" s="143" t="s">
        <v>166</v>
      </c>
      <c r="Y19" s="143"/>
      <c r="Z19" s="113">
        <f>IFERROR(WORKDAY(AD19,-5,[1]休日!$A$2:$A$149),"")</f>
        <v>45812</v>
      </c>
      <c r="AA19" s="113"/>
      <c r="AB19" s="113">
        <f>IFERROR(WORKDAY(AD19,-1,[1]休日!$A$2:$A$149),"")</f>
        <v>45818</v>
      </c>
      <c r="AC19" s="113"/>
      <c r="AD19" s="113">
        <f>IFERROR(WORKDAY(AF19,-3,[1]休日!$A$2:$A$149),"")</f>
        <v>45819</v>
      </c>
      <c r="AE19" s="113"/>
      <c r="AF19" s="120">
        <v>45822</v>
      </c>
      <c r="AG19" s="120"/>
      <c r="AH19" s="113">
        <f t="shared" ref="AH19" si="2">IF(AF19="","",AF19+3)</f>
        <v>45825</v>
      </c>
      <c r="AI19" s="113"/>
      <c r="AJ19" s="49"/>
      <c r="AK19" s="49"/>
      <c r="AL19" s="49"/>
      <c r="AM19" s="39"/>
      <c r="AN19" s="39"/>
      <c r="AO19" s="39"/>
      <c r="AP19" s="39"/>
      <c r="AQ19" s="39"/>
      <c r="AR19" s="39"/>
    </row>
    <row r="20" spans="1:44" ht="14.25" customHeight="1">
      <c r="A20" s="54"/>
      <c r="B20" s="125" t="s">
        <v>102</v>
      </c>
      <c r="C20" s="126"/>
      <c r="D20" s="126"/>
      <c r="E20" s="127"/>
      <c r="F20" s="133" t="s">
        <v>172</v>
      </c>
      <c r="G20" s="134"/>
      <c r="H20" s="135">
        <v>45846</v>
      </c>
      <c r="I20" s="136"/>
      <c r="J20" s="135">
        <v>45849</v>
      </c>
      <c r="K20" s="136"/>
      <c r="L20" s="135">
        <v>45852</v>
      </c>
      <c r="M20" s="136"/>
      <c r="N20" s="135">
        <v>45857</v>
      </c>
      <c r="O20" s="136"/>
      <c r="P20" s="111">
        <v>45862</v>
      </c>
      <c r="Q20" s="112"/>
      <c r="R20" s="9"/>
      <c r="S20" s="8"/>
      <c r="T20" s="144"/>
      <c r="U20" s="144"/>
      <c r="V20" s="144"/>
      <c r="W20" s="144"/>
      <c r="X20" s="145"/>
      <c r="Y20" s="145"/>
      <c r="Z20" s="104" t="str">
        <f>IFERROR(WORKDAY(AD20,-5,[1]休日!$A$2:$A$149),"")</f>
        <v/>
      </c>
      <c r="AA20" s="104"/>
      <c r="AB20" s="104" t="str">
        <f>IFERROR(WORKDAY(AD20,-1,[1]休日!$A$2:$A$149),"")</f>
        <v/>
      </c>
      <c r="AC20" s="104"/>
      <c r="AD20" s="104" t="str">
        <f>IFERROR(WORKDAY(AF20,-3,[1]休日!$A$2:$A$149),"")</f>
        <v/>
      </c>
      <c r="AE20" s="104"/>
      <c r="AF20" s="103"/>
      <c r="AG20" s="103"/>
      <c r="AH20" s="102" t="str">
        <f t="shared" ref="AH20" si="3">IF(AF20="","",AF20+3)</f>
        <v/>
      </c>
      <c r="AI20" s="102"/>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61" t="s">
        <v>11</v>
      </c>
      <c r="C22" s="161"/>
      <c r="D22" s="161"/>
      <c r="E22" s="161"/>
      <c r="F22" s="6"/>
      <c r="G22" s="6"/>
      <c r="H22" s="174"/>
      <c r="I22" s="174"/>
      <c r="J22" s="174"/>
      <c r="K22" s="174"/>
      <c r="L22" s="174"/>
      <c r="M22" s="174"/>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61"/>
      <c r="C23" s="161"/>
      <c r="D23" s="161"/>
      <c r="E23" s="161"/>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41" t="s">
        <v>4</v>
      </c>
      <c r="C25" s="141"/>
      <c r="D25" s="141"/>
      <c r="E25" s="141"/>
      <c r="F25" s="141" t="s">
        <v>5</v>
      </c>
      <c r="G25" s="141"/>
      <c r="H25" s="141" t="s">
        <v>6</v>
      </c>
      <c r="I25" s="141"/>
      <c r="J25" s="141" t="s">
        <v>7</v>
      </c>
      <c r="K25" s="141"/>
      <c r="L25" s="141" t="s">
        <v>8</v>
      </c>
      <c r="M25" s="141"/>
      <c r="N25" s="141" t="s">
        <v>9</v>
      </c>
      <c r="O25" s="141"/>
      <c r="P25" s="141" t="s">
        <v>12</v>
      </c>
      <c r="Q25" s="141"/>
      <c r="R25" s="6"/>
      <c r="S25" s="6"/>
      <c r="T25" s="70" t="s">
        <v>109</v>
      </c>
      <c r="U25" s="70"/>
      <c r="V25" s="6"/>
      <c r="W25" s="6"/>
      <c r="X25" s="6"/>
      <c r="Y25" s="6"/>
      <c r="Z25" s="6"/>
      <c r="AA25" s="6"/>
      <c r="AB25" s="6"/>
      <c r="AC25" s="6"/>
      <c r="AD25" s="6"/>
      <c r="AE25" s="6"/>
      <c r="AF25" s="6"/>
      <c r="AG25" s="6"/>
      <c r="AH25" s="6"/>
      <c r="AI25" s="9"/>
    </row>
    <row r="26" spans="1:44" ht="14.25" customHeight="1">
      <c r="A26" s="54"/>
      <c r="B26" s="175" t="s">
        <v>149</v>
      </c>
      <c r="C26" s="176"/>
      <c r="D26" s="176"/>
      <c r="E26" s="177"/>
      <c r="F26" s="148" t="s">
        <v>150</v>
      </c>
      <c r="G26" s="149"/>
      <c r="H26" s="114">
        <f>IFERROR(WORKDAY(L26,-4,休日!$A$2:$A$149),"")</f>
        <v>45771</v>
      </c>
      <c r="I26" s="115"/>
      <c r="J26" s="170">
        <f>IFERROR(WORKDAY(L26,-2,休日!$A$2:$A$149),"")</f>
        <v>45775</v>
      </c>
      <c r="K26" s="171"/>
      <c r="L26" s="170">
        <f>IFERROR(WORKDAY(N26,-4,休日!$A$2:$A$149),"")</f>
        <v>45778</v>
      </c>
      <c r="M26" s="171"/>
      <c r="N26" s="170">
        <v>45786</v>
      </c>
      <c r="O26" s="171"/>
      <c r="P26" s="114">
        <v>45763</v>
      </c>
      <c r="Q26" s="115"/>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65" t="s">
        <v>151</v>
      </c>
      <c r="C27" s="166"/>
      <c r="D27" s="166"/>
      <c r="E27" s="167"/>
      <c r="F27" s="133" t="s">
        <v>152</v>
      </c>
      <c r="G27" s="134"/>
      <c r="H27" s="172">
        <f>IFERROR(WORKDAY(L27,-4,休日!$A$2:$A$149),"")</f>
        <v>45779</v>
      </c>
      <c r="I27" s="173"/>
      <c r="J27" s="168">
        <f>IFERROR(WORKDAY(L27,-2,休日!$A$2:$A$149),"")</f>
        <v>45785</v>
      </c>
      <c r="K27" s="169"/>
      <c r="L27" s="168">
        <f>IFERROR(WORKDAY(N27,-4,休日!$A$2:$A$149),"")</f>
        <v>45789</v>
      </c>
      <c r="M27" s="169"/>
      <c r="N27" s="168">
        <v>45793</v>
      </c>
      <c r="O27" s="169"/>
      <c r="P27" s="172">
        <v>45770</v>
      </c>
      <c r="Q27" s="173"/>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75" t="s">
        <v>153</v>
      </c>
      <c r="C28" s="176"/>
      <c r="D28" s="176"/>
      <c r="E28" s="177"/>
      <c r="F28" s="148" t="s">
        <v>154</v>
      </c>
      <c r="G28" s="149"/>
      <c r="H28" s="114">
        <f>IFERROR(WORKDAY(L28,-4,休日!$A$2:$A$149),"")</f>
        <v>45790</v>
      </c>
      <c r="I28" s="115"/>
      <c r="J28" s="170">
        <f>IFERROR(WORKDAY(L28,-2,休日!$A$2:$A$149),"")</f>
        <v>45792</v>
      </c>
      <c r="K28" s="171"/>
      <c r="L28" s="170">
        <f>IFERROR(WORKDAY(N28,-4,休日!$A$2:$A$149),"")</f>
        <v>45796</v>
      </c>
      <c r="M28" s="171"/>
      <c r="N28" s="170">
        <v>45800</v>
      </c>
      <c r="O28" s="171"/>
      <c r="P28" s="114">
        <v>45777</v>
      </c>
      <c r="Q28" s="115"/>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65" t="s">
        <v>155</v>
      </c>
      <c r="C29" s="166"/>
      <c r="D29" s="166"/>
      <c r="E29" s="167"/>
      <c r="F29" s="133" t="s">
        <v>156</v>
      </c>
      <c r="G29" s="134"/>
      <c r="H29" s="172">
        <f>IFERROR(WORKDAY(L29,-4,休日!$A$2:$A$149),"")</f>
        <v>45797</v>
      </c>
      <c r="I29" s="173"/>
      <c r="J29" s="168">
        <f>IFERROR(WORKDAY(L29,-2,休日!$A$2:$A$149),"")</f>
        <v>45799</v>
      </c>
      <c r="K29" s="169"/>
      <c r="L29" s="168">
        <f>IFERROR(WORKDAY(N29,-4,休日!$A$2:$A$149),"")</f>
        <v>45803</v>
      </c>
      <c r="M29" s="169"/>
      <c r="N29" s="168">
        <v>45807</v>
      </c>
      <c r="O29" s="169"/>
      <c r="P29" s="172">
        <v>45784</v>
      </c>
      <c r="Q29" s="173"/>
      <c r="R29" s="6"/>
      <c r="S29" s="8"/>
      <c r="T29" s="70" t="s">
        <v>113</v>
      </c>
      <c r="AJ29" s="54"/>
      <c r="AK29" s="54"/>
      <c r="AL29" s="54"/>
    </row>
    <row r="30" spans="1:44" ht="14.25" customHeight="1">
      <c r="A30" s="65"/>
      <c r="B30" s="175" t="s">
        <v>157</v>
      </c>
      <c r="C30" s="176"/>
      <c r="D30" s="176"/>
      <c r="E30" s="177"/>
      <c r="F30" s="148" t="s">
        <v>158</v>
      </c>
      <c r="G30" s="149"/>
      <c r="H30" s="114">
        <f>IFERROR(WORKDAY(L30,-4,休日!$A$2:$A$149),"")</f>
        <v>45804</v>
      </c>
      <c r="I30" s="115"/>
      <c r="J30" s="170">
        <f>IFERROR(WORKDAY(L30,-2,休日!$A$2:$A$149),"")</f>
        <v>45806</v>
      </c>
      <c r="K30" s="171"/>
      <c r="L30" s="170">
        <f>IFERROR(WORKDAY(N30,-4,休日!$A$2:$A$149),"")</f>
        <v>45810</v>
      </c>
      <c r="M30" s="171"/>
      <c r="N30" s="170">
        <v>45814</v>
      </c>
      <c r="O30" s="171"/>
      <c r="P30" s="114">
        <v>45791</v>
      </c>
      <c r="Q30" s="115"/>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65" t="s">
        <v>159</v>
      </c>
      <c r="C31" s="166"/>
      <c r="D31" s="166"/>
      <c r="E31" s="167"/>
      <c r="F31" s="133" t="s">
        <v>160</v>
      </c>
      <c r="G31" s="134"/>
      <c r="H31" s="172">
        <f>IFERROR(WORKDAY(L31,-4,休日!$A$2:$A$149),"")</f>
        <v>45811</v>
      </c>
      <c r="I31" s="173"/>
      <c r="J31" s="168">
        <f>IFERROR(WORKDAY(L31,-2,休日!$A$2:$A$149),"")</f>
        <v>45813</v>
      </c>
      <c r="K31" s="169"/>
      <c r="L31" s="168">
        <f>IFERROR(WORKDAY(N31,-4,休日!$A$2:$A$149),"")</f>
        <v>45817</v>
      </c>
      <c r="M31" s="169"/>
      <c r="N31" s="168">
        <v>45821</v>
      </c>
      <c r="O31" s="169"/>
      <c r="P31" s="172">
        <v>45798</v>
      </c>
      <c r="Q31" s="173"/>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75" t="s">
        <v>129</v>
      </c>
      <c r="C32" s="176"/>
      <c r="D32" s="176"/>
      <c r="E32" s="177"/>
      <c r="F32" s="148" t="s">
        <v>161</v>
      </c>
      <c r="G32" s="149"/>
      <c r="H32" s="114">
        <f>IFERROR(WORKDAY(L32,-4,休日!$A$2:$A$149),"")</f>
        <v>45818</v>
      </c>
      <c r="I32" s="115"/>
      <c r="J32" s="170">
        <f>IFERROR(WORKDAY(L32,-2,休日!$A$2:$A$149),"")</f>
        <v>45820</v>
      </c>
      <c r="K32" s="171"/>
      <c r="L32" s="170">
        <f>IFERROR(WORKDAY(N32,-4,休日!$A$2:$A$149),"")</f>
        <v>45824</v>
      </c>
      <c r="M32" s="171"/>
      <c r="N32" s="170">
        <v>45828</v>
      </c>
      <c r="O32" s="171"/>
      <c r="P32" s="114">
        <v>45805</v>
      </c>
      <c r="Q32" s="115"/>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65" t="s">
        <v>146</v>
      </c>
      <c r="C33" s="166"/>
      <c r="D33" s="166"/>
      <c r="E33" s="167"/>
      <c r="F33" s="133" t="s">
        <v>162</v>
      </c>
      <c r="G33" s="134"/>
      <c r="H33" s="172">
        <f>IFERROR(WORKDAY(L33,-4,休日!$A$2:$A$149),"")</f>
        <v>45825</v>
      </c>
      <c r="I33" s="173"/>
      <c r="J33" s="168">
        <f>IFERROR(WORKDAY(L33,-2,休日!$A$2:$A$149),"")</f>
        <v>45827</v>
      </c>
      <c r="K33" s="169"/>
      <c r="L33" s="168">
        <f>IFERROR(WORKDAY(N33,-4,休日!$A$2:$A$149),"")</f>
        <v>45831</v>
      </c>
      <c r="M33" s="169"/>
      <c r="N33" s="168">
        <v>45835</v>
      </c>
      <c r="O33" s="169"/>
      <c r="P33" s="172">
        <v>45812</v>
      </c>
      <c r="Q33" s="173"/>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61" t="s">
        <v>3</v>
      </c>
      <c r="C35" s="161"/>
      <c r="D35" s="161"/>
      <c r="E35" s="161"/>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61"/>
      <c r="C36" s="161"/>
      <c r="D36" s="161"/>
      <c r="E36" s="161"/>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62" t="s">
        <v>4</v>
      </c>
      <c r="C38" s="163"/>
      <c r="D38" s="163"/>
      <c r="E38" s="164"/>
      <c r="F38" s="162" t="s">
        <v>5</v>
      </c>
      <c r="G38" s="164"/>
      <c r="H38" s="162" t="s">
        <v>6</v>
      </c>
      <c r="I38" s="164"/>
      <c r="J38" s="162" t="s">
        <v>7</v>
      </c>
      <c r="K38" s="164"/>
      <c r="L38" s="162" t="s">
        <v>8</v>
      </c>
      <c r="M38" s="164"/>
      <c r="N38" s="162" t="s">
        <v>9</v>
      </c>
      <c r="O38" s="164"/>
      <c r="P38" s="162" t="s">
        <v>99</v>
      </c>
      <c r="Q38" s="164"/>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315" t="s">
        <v>173</v>
      </c>
      <c r="C39" s="316"/>
      <c r="D39" s="316"/>
      <c r="E39" s="317"/>
      <c r="F39" s="318" t="s">
        <v>141</v>
      </c>
      <c r="G39" s="319"/>
      <c r="H39" s="158">
        <f>IFERROR(WORKDAY(L39,-4,[1]休日!$A$2:$A$149),"")</f>
        <v>45786</v>
      </c>
      <c r="I39" s="158"/>
      <c r="J39" s="158">
        <f>IFERROR(WORKDAY(L39,-1,[1]休日!$A$2:$A$149),"")</f>
        <v>45791</v>
      </c>
      <c r="K39" s="158"/>
      <c r="L39" s="158">
        <f>IFERROR(WORKDAY(N39,-2,[1]休日!$A$2:$A$149),"")</f>
        <v>45792</v>
      </c>
      <c r="M39" s="158"/>
      <c r="N39" s="118">
        <v>45795</v>
      </c>
      <c r="O39" s="118"/>
      <c r="P39" s="313">
        <f>IF(N39="","",N39+13)</f>
        <v>45808</v>
      </c>
      <c r="Q39" s="313"/>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78" t="s">
        <v>130</v>
      </c>
      <c r="C40" s="188"/>
      <c r="D40" s="188"/>
      <c r="E40" s="189"/>
      <c r="F40" s="133" t="s">
        <v>136</v>
      </c>
      <c r="G40" s="314"/>
      <c r="H40" s="157">
        <f>IFERROR(WORKDAY(L40,-4,[1]休日!$A$2:$A$149),"")</f>
        <v>45793</v>
      </c>
      <c r="I40" s="157"/>
      <c r="J40" s="157">
        <f>IFERROR(WORKDAY(L40,-1,[1]休日!$A$2:$A$149),"")</f>
        <v>45798</v>
      </c>
      <c r="K40" s="157"/>
      <c r="L40" s="157">
        <f>IFERROR(WORKDAY(N40,-2,[1]休日!$A$2:$A$149),"")</f>
        <v>45799</v>
      </c>
      <c r="M40" s="157"/>
      <c r="N40" s="116">
        <v>45802</v>
      </c>
      <c r="O40" s="116"/>
      <c r="P40" s="154">
        <f t="shared" ref="P40:P45" si="4">IF(N40="","",N40+13)</f>
        <v>45815</v>
      </c>
      <c r="Q40" s="154"/>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315" t="s">
        <v>132</v>
      </c>
      <c r="C41" s="316"/>
      <c r="D41" s="316"/>
      <c r="E41" s="317"/>
      <c r="F41" s="318" t="s">
        <v>139</v>
      </c>
      <c r="G41" s="320"/>
      <c r="H41" s="158">
        <f>IFERROR(WORKDAY(L41,-4,[1]休日!$A$2:$A$149),"")</f>
        <v>45800</v>
      </c>
      <c r="I41" s="158"/>
      <c r="J41" s="158">
        <f>IFERROR(WORKDAY(L41,-1,[1]休日!$A$2:$A$149),"")</f>
        <v>45805</v>
      </c>
      <c r="K41" s="158"/>
      <c r="L41" s="158">
        <f>IFERROR(WORKDAY(N41,-2,[1]休日!$A$2:$A$149),"")</f>
        <v>45806</v>
      </c>
      <c r="M41" s="158"/>
      <c r="N41" s="118">
        <v>45809</v>
      </c>
      <c r="O41" s="118"/>
      <c r="P41" s="313">
        <f t="shared" si="4"/>
        <v>45822</v>
      </c>
      <c r="Q41" s="313"/>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78" t="s">
        <v>147</v>
      </c>
      <c r="C42" s="179"/>
      <c r="D42" s="179"/>
      <c r="E42" s="180"/>
      <c r="F42" s="133" t="s">
        <v>142</v>
      </c>
      <c r="G42" s="180"/>
      <c r="H42" s="157">
        <f>IFERROR(WORKDAY(L42,-4,[1]休日!$A$2:$A$149),"")</f>
        <v>45807</v>
      </c>
      <c r="I42" s="157"/>
      <c r="J42" s="157">
        <f>IFERROR(WORKDAY(L42,-1,[1]休日!$A$2:$A$149),"")</f>
        <v>45812</v>
      </c>
      <c r="K42" s="157"/>
      <c r="L42" s="157">
        <f>IFERROR(WORKDAY(N42,-2,[1]休日!$A$2:$A$149),"")</f>
        <v>45813</v>
      </c>
      <c r="M42" s="157"/>
      <c r="N42" s="116">
        <v>45816</v>
      </c>
      <c r="O42" s="116"/>
      <c r="P42" s="154">
        <f t="shared" si="4"/>
        <v>45829</v>
      </c>
      <c r="Q42" s="154"/>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81" t="s">
        <v>131</v>
      </c>
      <c r="C43" s="182"/>
      <c r="D43" s="182"/>
      <c r="E43" s="183"/>
      <c r="F43" s="148" t="s">
        <v>148</v>
      </c>
      <c r="G43" s="149"/>
      <c r="H43" s="158">
        <f>IFERROR(WORKDAY(L43,-4,[1]休日!$A$2:$A$149),"")</f>
        <v>45814</v>
      </c>
      <c r="I43" s="158"/>
      <c r="J43" s="158">
        <f>IFERROR(WORKDAY(L43,-1,[1]休日!$A$2:$A$149),"")</f>
        <v>45819</v>
      </c>
      <c r="K43" s="158"/>
      <c r="L43" s="158">
        <f>IFERROR(WORKDAY(N43,-2,[1]休日!$A$2:$A$149),"")</f>
        <v>45820</v>
      </c>
      <c r="M43" s="158"/>
      <c r="N43" s="118">
        <v>45823</v>
      </c>
      <c r="O43" s="118"/>
      <c r="P43" s="313">
        <f t="shared" si="4"/>
        <v>45836</v>
      </c>
      <c r="Q43" s="313"/>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78" t="s">
        <v>130</v>
      </c>
      <c r="C44" s="188"/>
      <c r="D44" s="188"/>
      <c r="E44" s="189"/>
      <c r="F44" s="133" t="s">
        <v>174</v>
      </c>
      <c r="G44" s="314"/>
      <c r="H44" s="157">
        <f>IFERROR(WORKDAY(L44,-4,[1]休日!$A$2:$A$149),"")</f>
        <v>45821</v>
      </c>
      <c r="I44" s="157"/>
      <c r="J44" s="157">
        <f>IFERROR(WORKDAY(L44,-1,[1]休日!$A$2:$A$149),"")</f>
        <v>45826</v>
      </c>
      <c r="K44" s="157"/>
      <c r="L44" s="157">
        <f>IFERROR(WORKDAY(N44,-2,[1]休日!$A$2:$A$149),"")</f>
        <v>45827</v>
      </c>
      <c r="M44" s="157"/>
      <c r="N44" s="116">
        <v>45830</v>
      </c>
      <c r="O44" s="116"/>
      <c r="P44" s="154">
        <f t="shared" si="4"/>
        <v>45843</v>
      </c>
      <c r="Q44" s="154"/>
      <c r="R44" s="38"/>
      <c r="S44" s="6"/>
      <c r="AL44" s="6"/>
    </row>
    <row r="45" spans="1:38" ht="14.25" customHeight="1">
      <c r="A45" s="54"/>
      <c r="B45" s="315" t="s">
        <v>132</v>
      </c>
      <c r="C45" s="316"/>
      <c r="D45" s="316"/>
      <c r="E45" s="317"/>
      <c r="F45" s="318" t="s">
        <v>175</v>
      </c>
      <c r="G45" s="320"/>
      <c r="H45" s="158">
        <f>IFERROR(WORKDAY(L45,-4,[1]休日!$A$2:$A$149),"")</f>
        <v>45828</v>
      </c>
      <c r="I45" s="158"/>
      <c r="J45" s="158">
        <f>IFERROR(WORKDAY(L45,-1,[1]休日!$A$2:$A$149),"")</f>
        <v>45833</v>
      </c>
      <c r="K45" s="158"/>
      <c r="L45" s="158">
        <f>IFERROR(WORKDAY(N45,-2,[1]休日!$A$2:$A$149),"")</f>
        <v>45834</v>
      </c>
      <c r="M45" s="158"/>
      <c r="N45" s="118">
        <v>45837</v>
      </c>
      <c r="O45" s="118"/>
      <c r="P45" s="313">
        <f t="shared" si="4"/>
        <v>45850</v>
      </c>
      <c r="Q45" s="313"/>
      <c r="R45" s="95"/>
      <c r="S45" s="6"/>
      <c r="AJ45" s="78"/>
      <c r="AK45" s="54"/>
      <c r="AL45" s="54"/>
    </row>
    <row r="46" spans="1:38" ht="14.25" hidden="1" customHeight="1">
      <c r="A46" s="54"/>
      <c r="B46" s="178"/>
      <c r="C46" s="188"/>
      <c r="D46" s="188"/>
      <c r="E46" s="189"/>
      <c r="F46" s="148"/>
      <c r="G46" s="149"/>
      <c r="H46" s="186"/>
      <c r="I46" s="187"/>
      <c r="J46" s="170" t="str">
        <f>IFERROR(WORKDAY(L46,-1,休日!$A$2:$A$149),"")</f>
        <v/>
      </c>
      <c r="K46" s="171"/>
      <c r="L46" s="186"/>
      <c r="M46" s="187"/>
      <c r="N46" s="184"/>
      <c r="O46" s="185"/>
      <c r="P46" s="184"/>
      <c r="Q46" s="185"/>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row r="50" spans="2:38">
      <c r="AJ50" s="97"/>
      <c r="AK50" s="97"/>
      <c r="AL50" s="97"/>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81">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 ref="AB13:AC13"/>
    <mergeCell ref="AD13:AE13"/>
    <mergeCell ref="AF13:AG13"/>
    <mergeCell ref="AH13:AI13"/>
    <mergeCell ref="AH15:AI15"/>
    <mergeCell ref="Z15:AA15"/>
    <mergeCell ref="AB15:AC15"/>
    <mergeCell ref="AD15:AE15"/>
    <mergeCell ref="AF15:AG15"/>
    <mergeCell ref="AD14:AE1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B43:E43"/>
    <mergeCell ref="P45:Q45"/>
    <mergeCell ref="L44:M44"/>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B28:E28"/>
    <mergeCell ref="P40:Q40"/>
    <mergeCell ref="F41:G41"/>
    <mergeCell ref="B41:E41"/>
    <mergeCell ref="F39:G39"/>
    <mergeCell ref="F29:G29"/>
    <mergeCell ref="J28:K28"/>
    <mergeCell ref="B26:E26"/>
    <mergeCell ref="N28:O28"/>
    <mergeCell ref="J30:K30"/>
    <mergeCell ref="B27:E27"/>
    <mergeCell ref="B29:E29"/>
    <mergeCell ref="B40:E40"/>
    <mergeCell ref="B39:E39"/>
    <mergeCell ref="F27:G27"/>
    <mergeCell ref="F26:G26"/>
    <mergeCell ref="J26:K26"/>
    <mergeCell ref="H27:I27"/>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307" t="s">
        <v>25</v>
      </c>
      <c r="B3" s="308"/>
      <c r="C3" s="309"/>
      <c r="D3" s="310"/>
      <c r="E3" s="310"/>
      <c r="F3" s="311"/>
      <c r="G3" s="13"/>
      <c r="H3" s="13"/>
      <c r="I3" s="13"/>
      <c r="J3" s="13"/>
      <c r="K3" s="13"/>
      <c r="L3" s="13"/>
      <c r="M3" s="13"/>
      <c r="N3" s="13"/>
      <c r="O3" s="13"/>
      <c r="P3" s="13"/>
      <c r="Q3" s="13"/>
      <c r="R3" s="13"/>
      <c r="S3" s="13"/>
      <c r="T3" s="13"/>
      <c r="U3" s="13"/>
    </row>
    <row r="4" spans="1:21" ht="13.5">
      <c r="A4" s="297" t="s">
        <v>26</v>
      </c>
      <c r="B4" s="298"/>
      <c r="C4" s="299"/>
      <c r="D4" s="300"/>
      <c r="E4" s="300"/>
      <c r="F4" s="301"/>
      <c r="G4" s="13"/>
      <c r="H4" s="13"/>
      <c r="I4" s="13"/>
      <c r="J4" s="13"/>
      <c r="K4" s="13"/>
      <c r="L4" s="13"/>
      <c r="M4" s="13"/>
      <c r="N4" s="13"/>
      <c r="O4" s="13"/>
      <c r="P4" s="13"/>
      <c r="Q4" s="13"/>
      <c r="R4" s="13"/>
      <c r="S4" s="13"/>
      <c r="T4" s="13"/>
      <c r="U4" s="13"/>
    </row>
    <row r="5" spans="1:21" ht="13.5">
      <c r="A5" s="302" t="s">
        <v>27</v>
      </c>
      <c r="B5" s="303"/>
      <c r="C5" s="312"/>
      <c r="D5" s="305"/>
      <c r="E5" s="305"/>
      <c r="F5" s="306"/>
      <c r="G5" s="13"/>
      <c r="H5" s="13"/>
      <c r="I5" s="13"/>
      <c r="J5" s="13"/>
      <c r="K5" s="13"/>
      <c r="L5" s="13"/>
      <c r="M5" s="13"/>
      <c r="N5" s="13"/>
      <c r="O5" s="13"/>
      <c r="P5" s="13"/>
      <c r="Q5" s="13"/>
      <c r="R5" s="13"/>
      <c r="S5" s="13"/>
      <c r="T5" s="13"/>
      <c r="U5" s="13"/>
    </row>
    <row r="6" spans="1:21" ht="13.5">
      <c r="A6" s="287" t="s">
        <v>28</v>
      </c>
      <c r="B6" s="288"/>
      <c r="C6" s="289"/>
      <c r="D6" s="290"/>
      <c r="E6" s="290"/>
      <c r="F6" s="291"/>
      <c r="G6" s="13"/>
      <c r="H6" s="13"/>
      <c r="I6" s="13"/>
      <c r="J6" s="13"/>
      <c r="K6" s="14" t="s">
        <v>29</v>
      </c>
      <c r="L6" s="15" t="s">
        <v>30</v>
      </c>
      <c r="M6" s="13"/>
      <c r="N6" s="13"/>
      <c r="O6" s="13"/>
      <c r="P6" s="13"/>
      <c r="Q6" s="13"/>
      <c r="R6" s="13"/>
      <c r="S6" s="13"/>
      <c r="T6" s="13"/>
      <c r="U6" s="13"/>
    </row>
    <row r="7" spans="1:21" ht="13.5">
      <c r="A7" s="287" t="s">
        <v>31</v>
      </c>
      <c r="B7" s="288"/>
      <c r="C7" s="289"/>
      <c r="D7" s="290"/>
      <c r="E7" s="290"/>
      <c r="F7" s="291"/>
      <c r="G7" s="13"/>
      <c r="H7" s="13"/>
      <c r="I7" s="13"/>
      <c r="J7" s="13"/>
      <c r="K7" s="13"/>
      <c r="L7" s="13"/>
      <c r="M7" s="13"/>
      <c r="N7" s="13"/>
      <c r="O7" s="13"/>
      <c r="P7" s="13"/>
      <c r="Q7" s="13"/>
      <c r="R7" s="13"/>
      <c r="S7" s="13"/>
      <c r="T7" s="13"/>
      <c r="U7" s="13"/>
    </row>
    <row r="8" spans="1:21" ht="13.5">
      <c r="A8" s="287" t="s">
        <v>32</v>
      </c>
      <c r="B8" s="288"/>
      <c r="C8" s="289"/>
      <c r="D8" s="290"/>
      <c r="E8" s="290"/>
      <c r="F8" s="291"/>
      <c r="G8" s="13"/>
      <c r="H8" s="13"/>
      <c r="I8" s="13"/>
      <c r="J8" s="13"/>
      <c r="K8" s="14" t="s">
        <v>29</v>
      </c>
      <c r="L8" s="13" t="s">
        <v>33</v>
      </c>
      <c r="M8" s="13"/>
      <c r="N8" s="15"/>
      <c r="O8" s="13"/>
      <c r="P8" s="13"/>
      <c r="Q8" s="13"/>
      <c r="R8" s="13"/>
      <c r="S8" s="13"/>
      <c r="T8" s="13"/>
      <c r="U8" s="13"/>
    </row>
    <row r="9" spans="1:21" ht="13.5">
      <c r="A9" s="287" t="s">
        <v>34</v>
      </c>
      <c r="B9" s="288"/>
      <c r="C9" s="289"/>
      <c r="D9" s="290"/>
      <c r="E9" s="290"/>
      <c r="F9" s="291"/>
      <c r="G9" s="13"/>
      <c r="H9" s="13"/>
      <c r="I9" s="13"/>
      <c r="J9" s="13"/>
      <c r="K9" s="16"/>
      <c r="L9" s="15" t="s">
        <v>35</v>
      </c>
      <c r="M9" s="13"/>
      <c r="N9" s="13"/>
      <c r="O9" s="13"/>
      <c r="P9" s="13"/>
      <c r="Q9" s="13"/>
      <c r="R9" s="13"/>
      <c r="S9" s="13"/>
      <c r="T9" s="13"/>
      <c r="U9" s="13"/>
    </row>
    <row r="10" spans="1:21" ht="13.5">
      <c r="A10" s="287" t="s">
        <v>36</v>
      </c>
      <c r="B10" s="288"/>
      <c r="C10" s="289"/>
      <c r="D10" s="290"/>
      <c r="E10" s="290"/>
      <c r="F10" s="291"/>
      <c r="G10" s="13"/>
      <c r="H10" s="13"/>
      <c r="I10" s="13"/>
      <c r="J10" s="13"/>
      <c r="K10" s="13"/>
      <c r="L10" s="15" t="s">
        <v>37</v>
      </c>
      <c r="M10" s="13"/>
      <c r="N10" s="13"/>
      <c r="O10" s="13"/>
      <c r="P10" s="13"/>
      <c r="Q10" s="13"/>
      <c r="R10" s="13"/>
      <c r="S10" s="13"/>
      <c r="T10" s="13"/>
      <c r="U10" s="13"/>
    </row>
    <row r="11" spans="1:21" ht="13.5">
      <c r="A11" s="287" t="s">
        <v>38</v>
      </c>
      <c r="B11" s="288"/>
      <c r="C11" s="289"/>
      <c r="D11" s="290"/>
      <c r="E11" s="290"/>
      <c r="F11" s="291"/>
      <c r="G11" s="13"/>
      <c r="H11" s="13"/>
      <c r="I11" s="13"/>
      <c r="J11" s="13"/>
      <c r="K11" s="16"/>
      <c r="L11" s="15" t="s">
        <v>39</v>
      </c>
      <c r="M11" s="13"/>
      <c r="N11" s="13"/>
      <c r="O11" s="13"/>
      <c r="P11" s="13"/>
      <c r="Q11" s="13"/>
      <c r="R11" s="13"/>
      <c r="S11" s="13"/>
      <c r="T11" s="13"/>
      <c r="U11" s="13"/>
    </row>
    <row r="12" spans="1:21" ht="13.5">
      <c r="A12" s="287" t="s">
        <v>40</v>
      </c>
      <c r="B12" s="288"/>
      <c r="C12" s="289"/>
      <c r="D12" s="290"/>
      <c r="E12" s="290"/>
      <c r="F12" s="291"/>
      <c r="G12" s="13"/>
      <c r="H12" s="13"/>
      <c r="I12" s="13"/>
      <c r="J12" s="13"/>
      <c r="K12" s="13"/>
      <c r="L12" s="13"/>
      <c r="M12" s="13"/>
      <c r="N12" s="13"/>
      <c r="O12" s="13"/>
      <c r="P12" s="13"/>
      <c r="Q12" s="13"/>
      <c r="R12" s="13"/>
      <c r="S12" s="13"/>
      <c r="T12" s="13"/>
      <c r="U12" s="13"/>
    </row>
    <row r="13" spans="1:21" ht="13.5">
      <c r="A13" s="292" t="s">
        <v>41</v>
      </c>
      <c r="B13" s="293"/>
      <c r="C13" s="294"/>
      <c r="D13" s="295"/>
      <c r="E13" s="295"/>
      <c r="F13" s="296"/>
      <c r="G13" s="13"/>
      <c r="H13" s="13"/>
      <c r="I13" s="13"/>
      <c r="J13" s="13"/>
      <c r="K13" s="14" t="s">
        <v>29</v>
      </c>
      <c r="L13" s="13" t="s">
        <v>42</v>
      </c>
      <c r="M13" s="13"/>
      <c r="N13" s="13"/>
      <c r="O13" s="13"/>
      <c r="P13" s="13"/>
      <c r="Q13" s="13"/>
      <c r="R13" s="13"/>
      <c r="S13" s="13"/>
      <c r="T13" s="13"/>
      <c r="U13" s="13"/>
    </row>
    <row r="14" spans="1:21" ht="13.5">
      <c r="A14" s="297" t="s">
        <v>26</v>
      </c>
      <c r="B14" s="298"/>
      <c r="C14" s="299"/>
      <c r="D14" s="300"/>
      <c r="E14" s="300"/>
      <c r="F14" s="301"/>
      <c r="G14" s="13"/>
      <c r="H14" s="13"/>
      <c r="I14" s="13"/>
      <c r="J14" s="13"/>
      <c r="K14" s="13"/>
      <c r="L14" s="13"/>
      <c r="M14" s="13"/>
      <c r="N14" s="13"/>
      <c r="O14" s="13"/>
      <c r="P14" s="13"/>
      <c r="Q14" s="13"/>
      <c r="R14" s="13"/>
      <c r="S14" s="13"/>
      <c r="T14" s="13"/>
      <c r="U14" s="13"/>
    </row>
    <row r="15" spans="1:21" ht="13.5">
      <c r="A15" s="302" t="s">
        <v>27</v>
      </c>
      <c r="B15" s="303"/>
      <c r="C15" s="304"/>
      <c r="D15" s="305"/>
      <c r="E15" s="305"/>
      <c r="F15" s="306"/>
      <c r="G15" s="13"/>
      <c r="H15" s="13"/>
      <c r="I15" s="13"/>
      <c r="J15" s="13"/>
      <c r="K15" s="14" t="s">
        <v>29</v>
      </c>
      <c r="L15" s="13" t="s">
        <v>43</v>
      </c>
      <c r="M15" s="13"/>
      <c r="N15" s="13"/>
      <c r="O15" s="13"/>
      <c r="P15" s="13"/>
      <c r="Q15" s="13"/>
      <c r="R15" s="13"/>
      <c r="S15" s="13"/>
      <c r="T15" s="13"/>
      <c r="U15" s="13"/>
    </row>
    <row r="16" spans="1:21" ht="11.25">
      <c r="A16" s="270" t="s">
        <v>44</v>
      </c>
      <c r="B16" s="271"/>
      <c r="C16" s="274"/>
      <c r="D16" s="275"/>
      <c r="E16" s="275"/>
      <c r="F16" s="276"/>
      <c r="G16" s="13"/>
      <c r="H16" s="13"/>
      <c r="I16" s="13"/>
      <c r="J16" s="13"/>
      <c r="K16" s="13"/>
      <c r="L16" s="13"/>
      <c r="M16" s="13"/>
      <c r="N16" s="13"/>
      <c r="O16" s="13"/>
      <c r="P16" s="13"/>
      <c r="Q16" s="13"/>
      <c r="R16" s="13"/>
      <c r="S16" s="13"/>
      <c r="T16" s="13"/>
      <c r="U16" s="13"/>
    </row>
    <row r="17" spans="1:21" ht="13.5">
      <c r="A17" s="272"/>
      <c r="B17" s="273"/>
      <c r="C17" s="277"/>
      <c r="D17" s="278"/>
      <c r="E17" s="278"/>
      <c r="F17" s="279"/>
      <c r="G17" s="13"/>
      <c r="H17" s="13"/>
      <c r="I17" s="13"/>
      <c r="J17" s="13"/>
      <c r="K17" s="13"/>
      <c r="L17" s="13"/>
      <c r="M17" s="13"/>
      <c r="N17" s="13"/>
      <c r="O17" s="13"/>
      <c r="P17" s="13"/>
      <c r="Q17" s="13"/>
      <c r="R17" s="13"/>
      <c r="S17" s="13" t="s">
        <v>45</v>
      </c>
      <c r="T17" s="280">
        <f ca="1">TODAY()</f>
        <v>45778</v>
      </c>
      <c r="U17" s="281"/>
    </row>
    <row r="18" spans="1:21" ht="14.25" thickBot="1">
      <c r="A18" s="282" t="s">
        <v>46</v>
      </c>
      <c r="B18" s="283"/>
      <c r="C18" s="284"/>
      <c r="D18" s="285"/>
      <c r="E18" s="285"/>
      <c r="F18" s="286"/>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55" t="s">
        <v>51</v>
      </c>
      <c r="E20" s="255" t="s">
        <v>52</v>
      </c>
      <c r="F20" s="267" t="s">
        <v>53</v>
      </c>
      <c r="G20" s="268"/>
      <c r="H20" s="268"/>
      <c r="I20" s="268"/>
      <c r="J20" s="269"/>
      <c r="K20" s="21" t="s">
        <v>54</v>
      </c>
      <c r="L20" s="267" t="s">
        <v>55</v>
      </c>
      <c r="M20" s="269"/>
      <c r="N20" s="255" t="s">
        <v>56</v>
      </c>
      <c r="O20" s="255" t="s">
        <v>57</v>
      </c>
      <c r="P20" s="255" t="s">
        <v>58</v>
      </c>
      <c r="Q20" s="20" t="s">
        <v>59</v>
      </c>
      <c r="R20" s="20" t="s">
        <v>60</v>
      </c>
      <c r="S20" s="22" t="s">
        <v>61</v>
      </c>
      <c r="T20" s="23"/>
      <c r="U20" s="24"/>
    </row>
    <row r="21" spans="1:21" ht="14.25" thickBot="1">
      <c r="A21" s="25"/>
      <c r="B21" s="26" t="s">
        <v>62</v>
      </c>
      <c r="C21" s="26" t="s">
        <v>63</v>
      </c>
      <c r="D21" s="266"/>
      <c r="E21" s="266"/>
      <c r="F21" s="257" t="s">
        <v>64</v>
      </c>
      <c r="G21" s="258"/>
      <c r="H21" s="258"/>
      <c r="I21" s="258"/>
      <c r="J21" s="259"/>
      <c r="K21" s="27" t="s">
        <v>65</v>
      </c>
      <c r="L21" s="257" t="s">
        <v>66</v>
      </c>
      <c r="M21" s="259"/>
      <c r="N21" s="256"/>
      <c r="O21" s="256"/>
      <c r="P21" s="256"/>
      <c r="Q21" s="26" t="s">
        <v>67</v>
      </c>
      <c r="R21" s="26" t="s">
        <v>68</v>
      </c>
      <c r="S21" s="28"/>
      <c r="T21" s="29"/>
      <c r="U21" s="30"/>
    </row>
    <row r="22" spans="1:21" thickTop="1">
      <c r="A22" s="260" t="s">
        <v>69</v>
      </c>
      <c r="B22" s="252">
        <v>9</v>
      </c>
      <c r="C22" s="252">
        <v>3077</v>
      </c>
      <c r="D22" s="263" t="s">
        <v>70</v>
      </c>
      <c r="E22" s="263" t="s">
        <v>71</v>
      </c>
      <c r="F22" s="248" t="s">
        <v>72</v>
      </c>
      <c r="G22" s="264"/>
      <c r="H22" s="264"/>
      <c r="I22" s="264"/>
      <c r="J22" s="249"/>
      <c r="K22" s="252" t="s">
        <v>73</v>
      </c>
      <c r="L22" s="248" t="s">
        <v>74</v>
      </c>
      <c r="M22" s="249"/>
      <c r="N22" s="252" t="s">
        <v>75</v>
      </c>
      <c r="O22" s="252">
        <v>500</v>
      </c>
      <c r="P22" s="252">
        <v>600</v>
      </c>
      <c r="Q22" s="252" t="s">
        <v>76</v>
      </c>
      <c r="R22" s="252" t="s">
        <v>77</v>
      </c>
      <c r="S22" s="229"/>
      <c r="T22" s="230"/>
      <c r="U22" s="231"/>
    </row>
    <row r="23" spans="1:21" ht="11.25">
      <c r="A23" s="261"/>
      <c r="B23" s="253"/>
      <c r="C23" s="253"/>
      <c r="D23" s="253"/>
      <c r="E23" s="253"/>
      <c r="F23" s="250"/>
      <c r="G23" s="265"/>
      <c r="H23" s="265"/>
      <c r="I23" s="265"/>
      <c r="J23" s="251"/>
      <c r="K23" s="253"/>
      <c r="L23" s="250"/>
      <c r="M23" s="251"/>
      <c r="N23" s="253"/>
      <c r="O23" s="253"/>
      <c r="P23" s="253"/>
      <c r="Q23" s="253"/>
      <c r="R23" s="253"/>
      <c r="S23" s="232"/>
      <c r="T23" s="233"/>
      <c r="U23" s="234"/>
    </row>
    <row r="24" spans="1:21" ht="11.25">
      <c r="A24" s="261"/>
      <c r="B24" s="253"/>
      <c r="C24" s="253"/>
      <c r="D24" s="253"/>
      <c r="E24" s="253"/>
      <c r="F24" s="238" t="s">
        <v>78</v>
      </c>
      <c r="G24" s="239"/>
      <c r="H24" s="239"/>
      <c r="I24" s="239"/>
      <c r="J24" s="240"/>
      <c r="K24" s="253"/>
      <c r="L24" s="244" t="s">
        <v>79</v>
      </c>
      <c r="M24" s="245"/>
      <c r="N24" s="253"/>
      <c r="O24" s="253"/>
      <c r="P24" s="253"/>
      <c r="Q24" s="253"/>
      <c r="R24" s="253"/>
      <c r="S24" s="232"/>
      <c r="T24" s="233"/>
      <c r="U24" s="234"/>
    </row>
    <row r="25" spans="1:21" thickBot="1">
      <c r="A25" s="262"/>
      <c r="B25" s="254"/>
      <c r="C25" s="254"/>
      <c r="D25" s="254"/>
      <c r="E25" s="254"/>
      <c r="F25" s="241"/>
      <c r="G25" s="242"/>
      <c r="H25" s="242"/>
      <c r="I25" s="242"/>
      <c r="J25" s="243"/>
      <c r="K25" s="254"/>
      <c r="L25" s="246"/>
      <c r="M25" s="247"/>
      <c r="N25" s="254"/>
      <c r="O25" s="254"/>
      <c r="P25" s="254"/>
      <c r="Q25" s="254"/>
      <c r="R25" s="254"/>
      <c r="S25" s="235"/>
      <c r="T25" s="236"/>
      <c r="U25" s="237"/>
    </row>
    <row r="26" spans="1:21" thickTop="1">
      <c r="A26" s="218">
        <v>1</v>
      </c>
      <c r="B26" s="221"/>
      <c r="C26" s="221"/>
      <c r="D26" s="221"/>
      <c r="E26" s="221"/>
      <c r="F26" s="224"/>
      <c r="G26" s="225"/>
      <c r="H26" s="225"/>
      <c r="I26" s="225"/>
      <c r="J26" s="212"/>
      <c r="K26" s="221"/>
      <c r="L26" s="211"/>
      <c r="M26" s="212"/>
      <c r="N26" s="215"/>
      <c r="O26" s="215"/>
      <c r="P26" s="215"/>
      <c r="Q26" s="215"/>
      <c r="R26" s="215"/>
      <c r="S26" s="190"/>
      <c r="T26" s="191"/>
      <c r="U26" s="192"/>
    </row>
    <row r="27" spans="1:21" ht="11.25">
      <c r="A27" s="219"/>
      <c r="B27" s="222"/>
      <c r="C27" s="222"/>
      <c r="D27" s="222"/>
      <c r="E27" s="222"/>
      <c r="F27" s="213"/>
      <c r="G27" s="226"/>
      <c r="H27" s="226"/>
      <c r="I27" s="226"/>
      <c r="J27" s="214"/>
      <c r="K27" s="227"/>
      <c r="L27" s="213"/>
      <c r="M27" s="214"/>
      <c r="N27" s="216"/>
      <c r="O27" s="216"/>
      <c r="P27" s="216"/>
      <c r="Q27" s="216"/>
      <c r="R27" s="216"/>
      <c r="S27" s="193"/>
      <c r="T27" s="194"/>
      <c r="U27" s="195"/>
    </row>
    <row r="28" spans="1:21" ht="11.25">
      <c r="A28" s="219"/>
      <c r="B28" s="222"/>
      <c r="C28" s="222"/>
      <c r="D28" s="222"/>
      <c r="E28" s="222"/>
      <c r="F28" s="199"/>
      <c r="G28" s="200"/>
      <c r="H28" s="200"/>
      <c r="I28" s="200"/>
      <c r="J28" s="201"/>
      <c r="K28" s="227"/>
      <c r="L28" s="205"/>
      <c r="M28" s="201"/>
      <c r="N28" s="216"/>
      <c r="O28" s="216"/>
      <c r="P28" s="216"/>
      <c r="Q28" s="216"/>
      <c r="R28" s="216"/>
      <c r="S28" s="193"/>
      <c r="T28" s="194"/>
      <c r="U28" s="195"/>
    </row>
    <row r="29" spans="1:21" thickBot="1">
      <c r="A29" s="220"/>
      <c r="B29" s="223"/>
      <c r="C29" s="223"/>
      <c r="D29" s="223"/>
      <c r="E29" s="223"/>
      <c r="F29" s="202"/>
      <c r="G29" s="203"/>
      <c r="H29" s="203"/>
      <c r="I29" s="203"/>
      <c r="J29" s="204"/>
      <c r="K29" s="228"/>
      <c r="L29" s="202"/>
      <c r="M29" s="204"/>
      <c r="N29" s="217"/>
      <c r="O29" s="217"/>
      <c r="P29" s="217"/>
      <c r="Q29" s="217"/>
      <c r="R29" s="217"/>
      <c r="S29" s="196"/>
      <c r="T29" s="197"/>
      <c r="U29" s="198"/>
    </row>
    <row r="30" spans="1:21" thickTop="1">
      <c r="A30" s="218">
        <v>2</v>
      </c>
      <c r="B30" s="221"/>
      <c r="C30" s="221"/>
      <c r="D30" s="221"/>
      <c r="E30" s="221"/>
      <c r="F30" s="224"/>
      <c r="G30" s="225"/>
      <c r="H30" s="225"/>
      <c r="I30" s="225"/>
      <c r="J30" s="212"/>
      <c r="K30" s="221"/>
      <c r="L30" s="211"/>
      <c r="M30" s="212"/>
      <c r="N30" s="215"/>
      <c r="O30" s="215"/>
      <c r="P30" s="215"/>
      <c r="Q30" s="215"/>
      <c r="R30" s="215"/>
      <c r="S30" s="190"/>
      <c r="T30" s="191"/>
      <c r="U30" s="192"/>
    </row>
    <row r="31" spans="1:21" ht="11.25">
      <c r="A31" s="219"/>
      <c r="B31" s="222"/>
      <c r="C31" s="222"/>
      <c r="D31" s="222"/>
      <c r="E31" s="222"/>
      <c r="F31" s="213"/>
      <c r="G31" s="226"/>
      <c r="H31" s="226"/>
      <c r="I31" s="226"/>
      <c r="J31" s="214"/>
      <c r="K31" s="227"/>
      <c r="L31" s="213"/>
      <c r="M31" s="214"/>
      <c r="N31" s="216"/>
      <c r="O31" s="216"/>
      <c r="P31" s="216"/>
      <c r="Q31" s="216"/>
      <c r="R31" s="216"/>
      <c r="S31" s="193"/>
      <c r="T31" s="194"/>
      <c r="U31" s="195"/>
    </row>
    <row r="32" spans="1:21" ht="11.25">
      <c r="A32" s="219"/>
      <c r="B32" s="222"/>
      <c r="C32" s="222"/>
      <c r="D32" s="222"/>
      <c r="E32" s="222"/>
      <c r="F32" s="199"/>
      <c r="G32" s="200"/>
      <c r="H32" s="200"/>
      <c r="I32" s="200"/>
      <c r="J32" s="201"/>
      <c r="K32" s="227"/>
      <c r="L32" s="205"/>
      <c r="M32" s="201"/>
      <c r="N32" s="216"/>
      <c r="O32" s="216"/>
      <c r="P32" s="216"/>
      <c r="Q32" s="216"/>
      <c r="R32" s="216"/>
      <c r="S32" s="193"/>
      <c r="T32" s="194"/>
      <c r="U32" s="195"/>
    </row>
    <row r="33" spans="1:21" thickBot="1">
      <c r="A33" s="220"/>
      <c r="B33" s="223"/>
      <c r="C33" s="223"/>
      <c r="D33" s="223"/>
      <c r="E33" s="223"/>
      <c r="F33" s="202"/>
      <c r="G33" s="203"/>
      <c r="H33" s="203"/>
      <c r="I33" s="203"/>
      <c r="J33" s="204"/>
      <c r="K33" s="228"/>
      <c r="L33" s="202"/>
      <c r="M33" s="204"/>
      <c r="N33" s="217"/>
      <c r="O33" s="217"/>
      <c r="P33" s="217"/>
      <c r="Q33" s="217"/>
      <c r="R33" s="217"/>
      <c r="S33" s="196"/>
      <c r="T33" s="197"/>
      <c r="U33" s="198"/>
    </row>
    <row r="34" spans="1:21" thickTop="1">
      <c r="A34" s="218">
        <v>3</v>
      </c>
      <c r="B34" s="221"/>
      <c r="C34" s="221"/>
      <c r="D34" s="221"/>
      <c r="E34" s="221"/>
      <c r="F34" s="224"/>
      <c r="G34" s="225"/>
      <c r="H34" s="225"/>
      <c r="I34" s="225"/>
      <c r="J34" s="212"/>
      <c r="K34" s="221"/>
      <c r="L34" s="211"/>
      <c r="M34" s="212"/>
      <c r="N34" s="215"/>
      <c r="O34" s="215"/>
      <c r="P34" s="215"/>
      <c r="Q34" s="215"/>
      <c r="R34" s="215"/>
      <c r="S34" s="190"/>
      <c r="T34" s="191"/>
      <c r="U34" s="192"/>
    </row>
    <row r="35" spans="1:21" ht="11.25">
      <c r="A35" s="219"/>
      <c r="B35" s="222"/>
      <c r="C35" s="222"/>
      <c r="D35" s="222"/>
      <c r="E35" s="222"/>
      <c r="F35" s="213"/>
      <c r="G35" s="226"/>
      <c r="H35" s="226"/>
      <c r="I35" s="226"/>
      <c r="J35" s="214"/>
      <c r="K35" s="227"/>
      <c r="L35" s="213"/>
      <c r="M35" s="214"/>
      <c r="N35" s="216"/>
      <c r="O35" s="216"/>
      <c r="P35" s="216"/>
      <c r="Q35" s="216"/>
      <c r="R35" s="216"/>
      <c r="S35" s="193"/>
      <c r="T35" s="194"/>
      <c r="U35" s="195"/>
    </row>
    <row r="36" spans="1:21" ht="11.25">
      <c r="A36" s="219"/>
      <c r="B36" s="222"/>
      <c r="C36" s="222"/>
      <c r="D36" s="222"/>
      <c r="E36" s="222"/>
      <c r="F36" s="199"/>
      <c r="G36" s="200"/>
      <c r="H36" s="200"/>
      <c r="I36" s="200"/>
      <c r="J36" s="201"/>
      <c r="K36" s="227"/>
      <c r="L36" s="205"/>
      <c r="M36" s="201"/>
      <c r="N36" s="216"/>
      <c r="O36" s="216"/>
      <c r="P36" s="216"/>
      <c r="Q36" s="216"/>
      <c r="R36" s="216"/>
      <c r="S36" s="193"/>
      <c r="T36" s="194"/>
      <c r="U36" s="195"/>
    </row>
    <row r="37" spans="1:21" thickBot="1">
      <c r="A37" s="220"/>
      <c r="B37" s="223"/>
      <c r="C37" s="223"/>
      <c r="D37" s="223"/>
      <c r="E37" s="223"/>
      <c r="F37" s="202"/>
      <c r="G37" s="203"/>
      <c r="H37" s="203"/>
      <c r="I37" s="203"/>
      <c r="J37" s="204"/>
      <c r="K37" s="228"/>
      <c r="L37" s="202"/>
      <c r="M37" s="204"/>
      <c r="N37" s="217"/>
      <c r="O37" s="217"/>
      <c r="P37" s="217"/>
      <c r="Q37" s="217"/>
      <c r="R37" s="217"/>
      <c r="S37" s="196"/>
      <c r="T37" s="197"/>
      <c r="U37" s="198"/>
    </row>
    <row r="38" spans="1:21" thickTop="1">
      <c r="A38" s="218">
        <v>4</v>
      </c>
      <c r="B38" s="221"/>
      <c r="C38" s="221"/>
      <c r="D38" s="221"/>
      <c r="E38" s="221"/>
      <c r="F38" s="224"/>
      <c r="G38" s="225"/>
      <c r="H38" s="225"/>
      <c r="I38" s="225"/>
      <c r="J38" s="212"/>
      <c r="K38" s="221"/>
      <c r="L38" s="211"/>
      <c r="M38" s="212"/>
      <c r="N38" s="215"/>
      <c r="O38" s="215"/>
      <c r="P38" s="215"/>
      <c r="Q38" s="215"/>
      <c r="R38" s="215"/>
      <c r="S38" s="190"/>
      <c r="T38" s="191"/>
      <c r="U38" s="192"/>
    </row>
    <row r="39" spans="1:21" ht="11.25">
      <c r="A39" s="219"/>
      <c r="B39" s="222"/>
      <c r="C39" s="222"/>
      <c r="D39" s="222"/>
      <c r="E39" s="222"/>
      <c r="F39" s="213"/>
      <c r="G39" s="226"/>
      <c r="H39" s="226"/>
      <c r="I39" s="226"/>
      <c r="J39" s="214"/>
      <c r="K39" s="227"/>
      <c r="L39" s="213"/>
      <c r="M39" s="214"/>
      <c r="N39" s="216"/>
      <c r="O39" s="216"/>
      <c r="P39" s="216"/>
      <c r="Q39" s="216"/>
      <c r="R39" s="216"/>
      <c r="S39" s="193"/>
      <c r="T39" s="194"/>
      <c r="U39" s="195"/>
    </row>
    <row r="40" spans="1:21" ht="11.25">
      <c r="A40" s="219"/>
      <c r="B40" s="222"/>
      <c r="C40" s="222"/>
      <c r="D40" s="222"/>
      <c r="E40" s="222"/>
      <c r="F40" s="199"/>
      <c r="G40" s="200"/>
      <c r="H40" s="200"/>
      <c r="I40" s="200"/>
      <c r="J40" s="201"/>
      <c r="K40" s="227"/>
      <c r="L40" s="205"/>
      <c r="M40" s="201"/>
      <c r="N40" s="216"/>
      <c r="O40" s="216"/>
      <c r="P40" s="216"/>
      <c r="Q40" s="216"/>
      <c r="R40" s="216"/>
      <c r="S40" s="193"/>
      <c r="T40" s="194"/>
      <c r="U40" s="195"/>
    </row>
    <row r="41" spans="1:21" thickBot="1">
      <c r="A41" s="220"/>
      <c r="B41" s="223"/>
      <c r="C41" s="223"/>
      <c r="D41" s="223"/>
      <c r="E41" s="223"/>
      <c r="F41" s="202"/>
      <c r="G41" s="203"/>
      <c r="H41" s="203"/>
      <c r="I41" s="203"/>
      <c r="J41" s="204"/>
      <c r="K41" s="228"/>
      <c r="L41" s="202"/>
      <c r="M41" s="204"/>
      <c r="N41" s="217"/>
      <c r="O41" s="217"/>
      <c r="P41" s="217"/>
      <c r="Q41" s="217"/>
      <c r="R41" s="217"/>
      <c r="S41" s="196"/>
      <c r="T41" s="197"/>
      <c r="U41" s="198"/>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06" t="s">
        <v>80</v>
      </c>
      <c r="B43" s="207"/>
      <c r="C43" s="207"/>
      <c r="D43" s="208"/>
      <c r="E43" s="209"/>
      <c r="F43" s="210"/>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2025-03-27T08:02:36Z</cp:lastPrinted>
  <dcterms:created xsi:type="dcterms:W3CDTF">2012-09-28T10:41:38Z</dcterms:created>
  <dcterms:modified xsi:type="dcterms:W3CDTF">2025-05-01T10:30:15Z</dcterms:modified>
</cp:coreProperties>
</file>